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375"/>
  </bookViews>
  <sheets>
    <sheet name="Sheet0" sheetId="1" r:id="rId1"/>
    <sheet name="Sheet1" sheetId="2" r:id="rId2"/>
  </sheets>
  <definedNames>
    <definedName name="_xlnm._FilterDatabase" localSheetId="0" hidden="1">Sheet0!$C$1:$G$1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0" name="ID_8B432B5AEF934C56B68C89343005E3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1875" y="171450"/>
          <a:ext cx="216408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CC226B7C220C43C0A7C201B48655E77A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14420850"/>
          <a:ext cx="1498600" cy="1357630"/>
        </a:xfrm>
        <a:prstGeom prst="rect">
          <a:avLst/>
        </a:prstGeom>
      </xdr:spPr>
    </xdr:pic>
  </etc:cellImage>
  <etc:cellImage>
    <xdr:pic>
      <xdr:nvPicPr>
        <xdr:cNvPr id="67" name="ID_56785A69CC3B47939DC10EC98E5B1A95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2000250" y="30778450"/>
          <a:ext cx="1905000" cy="1905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" name="ID_571BE593EEB84A2194D3CC3C0A7E4248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71875" y="12363450"/>
          <a:ext cx="1498600" cy="1357630"/>
        </a:xfrm>
        <a:prstGeom prst="rect">
          <a:avLst/>
        </a:prstGeom>
      </xdr:spPr>
    </xdr:pic>
  </etc:cellImage>
  <etc:cellImage>
    <xdr:pic>
      <xdr:nvPicPr>
        <xdr:cNvPr id="21" name="ID_B8F1BD01FECD43F1BD6AD3AC38DAF0B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571875" y="1352550"/>
          <a:ext cx="2124075" cy="1591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935D1E03B8EA45CCA04A554B0EA0129A"/>
        <xdr:cNvPicPr>
          <a:picLocks noChangeAspect="1"/>
        </xdr:cNvPicPr>
      </xdr:nvPicPr>
      <xdr:blipFill>
        <a:blip r:embed="rId7" r:link="rId4"/>
        <a:stretch>
          <a:fillRect/>
        </a:stretch>
      </xdr:blipFill>
      <xdr:spPr>
        <a:xfrm>
          <a:off x="2000250" y="30079950"/>
          <a:ext cx="1905000" cy="1905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" name="ID_4084CF5F2C274711B863AE7087FACA05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571875" y="13404850"/>
          <a:ext cx="1498600" cy="1357630"/>
        </a:xfrm>
        <a:prstGeom prst="rect">
          <a:avLst/>
        </a:prstGeom>
      </xdr:spPr>
    </xdr:pic>
  </etc:cellImage>
  <etc:cellImage>
    <xdr:pic>
      <xdr:nvPicPr>
        <xdr:cNvPr id="23" name="ID_79AF4E0DDD6A4C609E05A7E14093EB3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705100" y="3114675"/>
          <a:ext cx="1343025" cy="75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43E1C6305D2E4B55A93B2F074706059E"/>
        <xdr:cNvPicPr>
          <a:picLocks noChangeAspect="1"/>
        </xdr:cNvPicPr>
      </xdr:nvPicPr>
      <xdr:blipFill>
        <a:blip r:embed="rId10" r:link="rId4"/>
        <a:stretch>
          <a:fillRect/>
        </a:stretch>
      </xdr:blipFill>
      <xdr:spPr>
        <a:xfrm>
          <a:off x="2000250" y="16348075"/>
          <a:ext cx="1905000" cy="13239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" name="ID_38EF059E2F6E4884820B6EA423FA14C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657475" y="4057650"/>
          <a:ext cx="1468120" cy="67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E1E7D9DF840240FE9F30CF29C49057F2"/>
        <xdr:cNvPicPr>
          <a:picLocks noChangeAspect="1"/>
        </xdr:cNvPicPr>
      </xdr:nvPicPr>
      <xdr:blipFill>
        <a:blip r:embed="rId12" r:link="rId4"/>
        <a:stretch>
          <a:fillRect/>
        </a:stretch>
      </xdr:blipFill>
      <xdr:spPr>
        <a:xfrm>
          <a:off x="2000250" y="11204575"/>
          <a:ext cx="1905000" cy="1905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8" name="ID_3EEF083CDEB7431980A50D054F69479D"/>
        <xdr:cNvPicPr/>
      </xdr:nvPicPr>
      <xdr:blipFill>
        <a:blip r:embed="rId13"/>
        <a:stretch>
          <a:fillRect/>
        </a:stretch>
      </xdr:blipFill>
      <xdr:spPr>
        <a:xfrm>
          <a:off x="3103245" y="4823460"/>
          <a:ext cx="873760" cy="847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6D36C354A97A475C80F1147F08298237"/>
        <xdr:cNvPicPr>
          <a:picLocks noChangeAspect="1"/>
        </xdr:cNvPicPr>
      </xdr:nvPicPr>
      <xdr:blipFill>
        <a:blip r:embed="rId14"/>
        <a:srcRect l="5847" t="26852" r="5519" b="22890"/>
        <a:stretch>
          <a:fillRect/>
        </a:stretch>
      </xdr:blipFill>
      <xdr:spPr>
        <a:xfrm>
          <a:off x="2628900" y="10610850"/>
          <a:ext cx="748030" cy="4972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10DFDCE7D27B4D4EAB1DF28DCF3F404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571875" y="2533650"/>
          <a:ext cx="1905000" cy="1428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F53ED3703D1D4EBCB9FBF661F8012E4E"/>
        <xdr:cNvPicPr/>
      </xdr:nvPicPr>
      <xdr:blipFill>
        <a:blip r:embed="rId16"/>
        <a:srcRect l="4958" t="27350" r="5424" b="26128"/>
        <a:stretch>
          <a:fillRect/>
        </a:stretch>
      </xdr:blipFill>
      <xdr:spPr>
        <a:xfrm>
          <a:off x="2819400" y="8080375"/>
          <a:ext cx="1343025" cy="63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1D9CBA352C9B405DA5A9595539035C5A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68350" y="8794750"/>
          <a:ext cx="1497965" cy="1357630"/>
        </a:xfrm>
        <a:prstGeom prst="rect">
          <a:avLst/>
        </a:prstGeom>
      </xdr:spPr>
    </xdr:pic>
  </etc:cellImage>
  <etc:cellImage>
    <xdr:pic>
      <xdr:nvPicPr>
        <xdr:cNvPr id="19" name="ID_E44B6AE36D7045FE95817C82371519BB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571875" y="2546350"/>
          <a:ext cx="1498600" cy="1357630"/>
        </a:xfrm>
        <a:prstGeom prst="rect">
          <a:avLst/>
        </a:prstGeom>
      </xdr:spPr>
    </xdr:pic>
  </etc:cellImage>
  <etc:cellImage>
    <xdr:pic>
      <xdr:nvPicPr>
        <xdr:cNvPr id="50" name="ID_ABCDB5477F6F4A19A3DC479CBAE94E21"/>
        <xdr:cNvPicPr>
          <a:picLocks noChangeAspect="1"/>
        </xdr:cNvPicPr>
      </xdr:nvPicPr>
      <xdr:blipFill>
        <a:blip r:embed="rId19" r:link="rId4"/>
        <a:stretch>
          <a:fillRect/>
        </a:stretch>
      </xdr:blipFill>
      <xdr:spPr>
        <a:xfrm>
          <a:off x="2000250" y="11204575"/>
          <a:ext cx="1905000" cy="1905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5" name="ID_863E9E1560FB416CA7AAB43FAEF94E8F"/>
        <xdr:cNvPicPr>
          <a:picLocks noChangeAspect="1"/>
        </xdr:cNvPicPr>
      </xdr:nvPicPr>
      <xdr:blipFill>
        <a:blip r:embed="rId20"/>
        <a:srcRect l="8725" t="19463" r="9732" b="22148"/>
        <a:stretch>
          <a:fillRect/>
        </a:stretch>
      </xdr:blipFill>
      <xdr:spPr>
        <a:xfrm>
          <a:off x="3581400" y="9020175"/>
          <a:ext cx="2314575" cy="1670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9EC3FF560B0F4941B3F39D834A904763"/>
        <xdr:cNvPicPr/>
      </xdr:nvPicPr>
      <xdr:blipFill>
        <a:blip r:embed="rId21"/>
        <a:srcRect l="2119" t="32507" r="636" b="29607"/>
        <a:stretch>
          <a:fillRect/>
        </a:stretch>
      </xdr:blipFill>
      <xdr:spPr>
        <a:xfrm>
          <a:off x="2743200" y="12125325"/>
          <a:ext cx="1457325" cy="514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D32B58B9414B4EB2BBC8FC6A7ADA8977"/>
        <xdr:cNvPicPr>
          <a:picLocks noChangeAspect="1"/>
        </xdr:cNvPicPr>
      </xdr:nvPicPr>
      <xdr:blipFill>
        <a:blip r:embed="rId22"/>
        <a:srcRect l="20431" t="25007" r="21640" b="26272"/>
        <a:stretch>
          <a:fillRect/>
        </a:stretch>
      </xdr:blipFill>
      <xdr:spPr>
        <a:xfrm>
          <a:off x="3581400" y="9674225"/>
          <a:ext cx="1704975" cy="1082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2F4A7A3EEC694BB3BB595E3B7349040C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571875" y="9645650"/>
          <a:ext cx="1498600" cy="1357630"/>
        </a:xfrm>
        <a:prstGeom prst="rect">
          <a:avLst/>
        </a:prstGeom>
      </xdr:spPr>
    </xdr:pic>
  </etc:cellImage>
  <etc:cellImage>
    <xdr:pic>
      <xdr:nvPicPr>
        <xdr:cNvPr id="29" name="ID_AB9872313544402FBC2C2B84561A2A53"/>
        <xdr:cNvPicPr/>
      </xdr:nvPicPr>
      <xdr:blipFill>
        <a:blip r:embed="rId24"/>
        <a:srcRect l="9281" t="7951" r="3712" b="5753"/>
        <a:stretch>
          <a:fillRect/>
        </a:stretch>
      </xdr:blipFill>
      <xdr:spPr>
        <a:xfrm>
          <a:off x="2943225" y="18084800"/>
          <a:ext cx="1190625" cy="1171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587AC49A23D9466CBB71FE0602B3714F"/>
        <xdr:cNvPicPr>
          <a:picLocks noChangeAspect="1"/>
        </xdr:cNvPicPr>
      </xdr:nvPicPr>
      <xdr:blipFill>
        <a:blip r:embed="rId25" r:link="rId4"/>
        <a:stretch>
          <a:fillRect/>
        </a:stretch>
      </xdr:blipFill>
      <xdr:spPr>
        <a:xfrm>
          <a:off x="2000250" y="17389475"/>
          <a:ext cx="1905000" cy="9525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8" name="ID_07F70C3744024DCCA49CFE5A15B8FC0B"/>
        <xdr:cNvPicPr/>
      </xdr:nvPicPr>
      <xdr:blipFill>
        <a:blip r:embed="rId26"/>
        <a:stretch>
          <a:fillRect/>
        </a:stretch>
      </xdr:blipFill>
      <xdr:spPr>
        <a:xfrm>
          <a:off x="2797175" y="30673675"/>
          <a:ext cx="1498600" cy="13576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E4BBEEE1EA5D41589E129429E874019B"/>
        <xdr:cNvPicPr/>
      </xdr:nvPicPr>
      <xdr:blipFill>
        <a:blip r:embed="rId27"/>
        <a:srcRect l="8392" t="24906" r="7147" b="20818"/>
        <a:stretch>
          <a:fillRect/>
        </a:stretch>
      </xdr:blipFill>
      <xdr:spPr>
        <a:xfrm>
          <a:off x="2962275" y="8715375"/>
          <a:ext cx="990600" cy="739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3B5A0C3F1A174791BBAC33AD54776424"/>
        <xdr:cNvPicPr/>
      </xdr:nvPicPr>
      <xdr:blipFill>
        <a:blip r:embed="rId28"/>
        <a:srcRect l="3648" t="26316" r="2918" b="22227"/>
        <a:stretch>
          <a:fillRect/>
        </a:stretch>
      </xdr:blipFill>
      <xdr:spPr>
        <a:xfrm>
          <a:off x="2895600" y="9582150"/>
          <a:ext cx="1057275" cy="701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33164EEE2D9A43D08E97106EACE833E1" descr="IMG_25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628900" y="10331450"/>
          <a:ext cx="786130" cy="331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25A160522D464A93B110CC0F18BD0B31"/>
        <xdr:cNvPicPr/>
      </xdr:nvPicPr>
      <xdr:blipFill>
        <a:blip r:embed="rId30"/>
        <a:srcRect t="27596" r="3178" b="23994"/>
        <a:stretch>
          <a:fillRect/>
        </a:stretch>
      </xdr:blipFill>
      <xdr:spPr>
        <a:xfrm>
          <a:off x="2806700" y="11191875"/>
          <a:ext cx="1450975" cy="657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DD65A24C0DE744DDBE5B6D3137659AAC" descr="Picture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000250" y="23879175"/>
          <a:ext cx="1498600" cy="1357630"/>
        </a:xfrm>
        <a:prstGeom prst="rect">
          <a:avLst/>
        </a:prstGeom>
      </xdr:spPr>
    </xdr:pic>
  </etc:cellImage>
  <etc:cellImage>
    <xdr:pic>
      <xdr:nvPicPr>
        <xdr:cNvPr id="53" name="ID_49F5FF300B8346BEAC3B9C40A19A4A5B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000250" y="24895175"/>
          <a:ext cx="1498600" cy="1357630"/>
        </a:xfrm>
        <a:prstGeom prst="rect">
          <a:avLst/>
        </a:prstGeom>
      </xdr:spPr>
    </xdr:pic>
  </etc:cellImage>
  <etc:cellImage>
    <xdr:pic>
      <xdr:nvPicPr>
        <xdr:cNvPr id="45" name="ID_3EDCC345784547AB97A122165429311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847340" y="18927445"/>
          <a:ext cx="1372235" cy="592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86F7F58B47AD46ABB91E6E38F9B1EB59"/>
        <xdr:cNvPicPr/>
      </xdr:nvPicPr>
      <xdr:blipFill>
        <a:blip r:embed="rId34"/>
        <a:stretch>
          <a:fillRect/>
        </a:stretch>
      </xdr:blipFill>
      <xdr:spPr>
        <a:xfrm>
          <a:off x="2675890" y="13521690"/>
          <a:ext cx="1425575" cy="1273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32DDF0DEA85B4BCEAFE7D4AC665665FF"/>
        <xdr:cNvPicPr>
          <a:picLocks noChangeAspect="1"/>
        </xdr:cNvPicPr>
      </xdr:nvPicPr>
      <xdr:blipFill>
        <a:blip r:embed="rId35" r:link="rId4"/>
        <a:stretch>
          <a:fillRect/>
        </a:stretch>
      </xdr:blipFill>
      <xdr:spPr>
        <a:xfrm>
          <a:off x="2000250" y="27552650"/>
          <a:ext cx="1905000" cy="6667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9" name="ID_C3C63236808A442D87D99C811D05E47F" descr="Picture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571875" y="3562350"/>
          <a:ext cx="1498600" cy="1357630"/>
        </a:xfrm>
        <a:prstGeom prst="rect">
          <a:avLst/>
        </a:prstGeom>
      </xdr:spPr>
    </xdr:pic>
  </etc:cellImage>
  <etc:cellImage>
    <xdr:pic>
      <xdr:nvPicPr>
        <xdr:cNvPr id="68" name="ID_F4F1A3E0E24642BE9E27553B4921FC2B"/>
        <xdr:cNvPicPr>
          <a:picLocks noChangeAspect="1"/>
        </xdr:cNvPicPr>
      </xdr:nvPicPr>
      <xdr:blipFill>
        <a:blip r:embed="rId37" r:link="rId4"/>
        <a:stretch>
          <a:fillRect/>
        </a:stretch>
      </xdr:blipFill>
      <xdr:spPr>
        <a:xfrm>
          <a:off x="2000250" y="31794450"/>
          <a:ext cx="1905000" cy="1771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0" name="ID_EE8B53BE13E24A0B91A9FFA60604E573" descr="Pictur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571875" y="4476750"/>
          <a:ext cx="1498600" cy="1357630"/>
        </a:xfrm>
        <a:prstGeom prst="rect">
          <a:avLst/>
        </a:prstGeom>
      </xdr:spPr>
    </xdr:pic>
  </etc:cellImage>
  <etc:cellImage>
    <xdr:pic>
      <xdr:nvPicPr>
        <xdr:cNvPr id="41" name="ID_ECD66C9C16FE45618CC6D54198CA0759"/>
        <xdr:cNvPicPr/>
      </xdr:nvPicPr>
      <xdr:blipFill>
        <a:blip r:embed="rId39"/>
        <a:srcRect t="21382" r="5720" b="14474"/>
        <a:stretch>
          <a:fillRect/>
        </a:stretch>
      </xdr:blipFill>
      <xdr:spPr>
        <a:xfrm>
          <a:off x="2806700" y="14465300"/>
          <a:ext cx="1412875" cy="873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AA29589BB3184A6D8366F49ABA695BB5"/>
        <xdr:cNvPicPr/>
      </xdr:nvPicPr>
      <xdr:blipFill>
        <a:blip r:embed="rId40"/>
        <a:srcRect l="247" t="13596" r="5586" b="12320"/>
        <a:stretch>
          <a:fillRect/>
        </a:stretch>
      </xdr:blipFill>
      <xdr:spPr>
        <a:xfrm>
          <a:off x="2762250" y="15509875"/>
          <a:ext cx="1209675" cy="847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47CE919758F8482C8E38D9CC2119E463" descr="Picture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3571875" y="3714750"/>
          <a:ext cx="1498600" cy="1357630"/>
        </a:xfrm>
        <a:prstGeom prst="rect">
          <a:avLst/>
        </a:prstGeom>
      </xdr:spPr>
    </xdr:pic>
  </etc:cellImage>
  <etc:cellImage>
    <xdr:pic>
      <xdr:nvPicPr>
        <xdr:cNvPr id="56" name="ID_BF428EA8D350484B8ADF0C4E0B41C100"/>
        <xdr:cNvPicPr>
          <a:picLocks noChangeAspect="1"/>
        </xdr:cNvPicPr>
      </xdr:nvPicPr>
      <xdr:blipFill>
        <a:blip r:embed="rId42"/>
        <a:srcRect l="6329" t="15059" r="6329" b="17882"/>
        <a:stretch>
          <a:fillRect/>
        </a:stretch>
      </xdr:blipFill>
      <xdr:spPr>
        <a:xfrm>
          <a:off x="2790825" y="14446250"/>
          <a:ext cx="1314450" cy="911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52ECA0AFB36048719189C8A4288137F8"/>
        <xdr:cNvPicPr>
          <a:picLocks noChangeAspect="1"/>
        </xdr:cNvPicPr>
      </xdr:nvPicPr>
      <xdr:blipFill>
        <a:blip r:embed="rId43" r:link="rId4"/>
        <a:srcRect l="14259" t="37206" r="16886" b="35232"/>
        <a:stretch>
          <a:fillRect/>
        </a:stretch>
      </xdr:blipFill>
      <xdr:spPr>
        <a:xfrm>
          <a:off x="3600450" y="11404600"/>
          <a:ext cx="3495675" cy="11557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0" name="ID_BF98D4AA49ED4413962BB079AC6F31FC"/>
        <xdr:cNvPicPr/>
      </xdr:nvPicPr>
      <xdr:blipFill>
        <a:blip r:embed="rId44"/>
        <a:srcRect l="4025" t="26894" r="2542" b="23994"/>
        <a:stretch>
          <a:fillRect/>
        </a:stretch>
      </xdr:blipFill>
      <xdr:spPr>
        <a:xfrm>
          <a:off x="2847975" y="17313275"/>
          <a:ext cx="1400175" cy="666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047BC36A3A984155BCF114F2A8CED9B3"/>
        <xdr:cNvPicPr/>
      </xdr:nvPicPr>
      <xdr:blipFill>
        <a:blip r:embed="rId45"/>
        <a:stretch>
          <a:fillRect/>
        </a:stretch>
      </xdr:blipFill>
      <xdr:spPr>
        <a:xfrm>
          <a:off x="2787650" y="29813250"/>
          <a:ext cx="1498600" cy="13576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91C22ED09FB54D1BB4EB2F6C17948FA6" descr="IMG_25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743200" y="342900"/>
          <a:ext cx="1029335" cy="329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0FF000ED783B4A97904CAA8BA6001188" descr="IMG_256"/>
        <xdr:cNvPicPr>
          <a:picLocks noChangeAspect="1"/>
        </xdr:cNvPicPr>
      </xdr:nvPicPr>
      <xdr:blipFill>
        <a:blip r:embed="rId47"/>
        <a:srcRect l="7939" t="25423" r="2618" b="27026"/>
        <a:stretch>
          <a:fillRect/>
        </a:stretch>
      </xdr:blipFill>
      <xdr:spPr>
        <a:xfrm>
          <a:off x="2743200" y="850900"/>
          <a:ext cx="1003935" cy="5340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87E0196E035A452385D1D421A7DDC918" descr="IMG_256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2743200" y="2374900"/>
          <a:ext cx="979170" cy="676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3CE9F0A9ACA941A88C9BE10250A444AF" descr="IMG_256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2743200" y="1358900"/>
          <a:ext cx="1318895" cy="5549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4DB23FFA9E344F26A8C06A9A49398A27" descr="닭박사네 사람들의 도면"/>
        <xdr:cNvPicPr>
          <a:picLocks noChangeAspect="1"/>
        </xdr:cNvPicPr>
      </xdr:nvPicPr>
      <xdr:blipFill>
        <a:blip r:embed="rId50" r:link="rId4"/>
        <a:stretch>
          <a:fillRect/>
        </a:stretch>
      </xdr:blipFill>
      <xdr:spPr>
        <a:xfrm>
          <a:off x="10484485" y="17970500"/>
          <a:ext cx="1897380" cy="123190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<sst xmlns="http://schemas.openxmlformats.org/spreadsheetml/2006/main" count="198" uniqueCount="79">
  <si>
    <t>序号</t>
  </si>
  <si>
    <t>区县</t>
  </si>
  <si>
    <t>所属单位名称</t>
  </si>
  <si>
    <t>商标</t>
  </si>
  <si>
    <t>监测类别</t>
  </si>
  <si>
    <t>监测地区</t>
  </si>
  <si>
    <t>最早申请日</t>
  </si>
  <si>
    <t>监测结果</t>
  </si>
  <si>
    <t>备注</t>
  </si>
  <si>
    <t>是否疑似存在被抢注风险</t>
  </si>
  <si>
    <t>疑似侵权商标图样</t>
  </si>
  <si>
    <t>疑似风险商标类别</t>
  </si>
  <si>
    <t>侵权商标注册人</t>
  </si>
  <si>
    <t>侵权商标注册号/申请号</t>
  </si>
  <si>
    <t>阳谷县</t>
  </si>
  <si>
    <t>山东阳谷华泰化工股份有限公司</t>
  </si>
  <si>
    <t>01</t>
  </si>
  <si>
    <t>韩国</t>
  </si>
  <si>
    <t>否</t>
  </si>
  <si>
    <t>东阿县</t>
  </si>
  <si>
    <t>东阿县鑫华环保科技有限公司</t>
  </si>
  <si>
    <t>06、40</t>
  </si>
  <si>
    <t>临清市</t>
  </si>
  <si>
    <t>山东春天建材科技有限公司</t>
  </si>
  <si>
    <t>东昌府区</t>
  </si>
  <si>
    <t>山东金帝精密机械科技股份有限公司</t>
  </si>
  <si>
    <t>06、07、37、40</t>
  </si>
  <si>
    <t>是</t>
  </si>
  <si>
    <t>07、09</t>
  </si>
  <si>
    <t>Applied Materials, Inc.</t>
  </si>
  <si>
    <t>4020210054140</t>
  </si>
  <si>
    <t>07</t>
  </si>
  <si>
    <t>주식회사 지이디</t>
  </si>
  <si>
    <t>4020240228826</t>
  </si>
  <si>
    <t>茌平区</t>
  </si>
  <si>
    <t>山东骏程金属科技有限公司</t>
  </si>
  <si>
    <t>김백률</t>
  </si>
  <si>
    <t>4020210090957</t>
  </si>
  <si>
    <t>12</t>
  </si>
  <si>
    <t>강창선</t>
  </si>
  <si>
    <t>4020220160737</t>
  </si>
  <si>
    <t>山东明大化学科技股份有限公司</t>
  </si>
  <si>
    <t>山东意吉希精密制造有限公司</t>
  </si>
  <si>
    <t>07、40</t>
  </si>
  <si>
    <t>冠县</t>
  </si>
  <si>
    <t>冠县仁泽复合材料有限公司</t>
  </si>
  <si>
    <t>06</t>
  </si>
  <si>
    <t>高唐县</t>
  </si>
  <si>
    <t>山东双龙智能装备科技有限公司</t>
  </si>
  <si>
    <t>莘县</t>
  </si>
  <si>
    <t>山东省莘县华阳实业有限公司</t>
  </si>
  <si>
    <t>09</t>
  </si>
  <si>
    <t>山东凤祥食品发展有限公司</t>
  </si>
  <si>
    <t>29、30</t>
  </si>
  <si>
    <t>04、43</t>
  </si>
  <si>
    <t>김영구</t>
  </si>
  <si>
    <t>4019930045189</t>
  </si>
  <si>
    <t>山东金号家纺集团有限公司</t>
  </si>
  <si>
    <t>16、20、24、25、27、28</t>
  </si>
  <si>
    <t>20、24、25、27、35</t>
  </si>
  <si>
    <t>20、21、24、25、27、28、40</t>
  </si>
  <si>
    <t>东阿阿胶股份有限公司</t>
  </si>
  <si>
    <t>1-45</t>
  </si>
  <si>
    <t>聊城市立海冷藏有限公司</t>
  </si>
  <si>
    <t>乖宝宠物食品集团股份有限公司</t>
  </si>
  <si>
    <t>3、5、7、9、10、12、14、16、18、20、21、25、27、28、31、35、36、38、40、41、43、44、45</t>
  </si>
  <si>
    <t>山东齐鲁漆业有限公司</t>
  </si>
  <si>
    <t>02</t>
  </si>
  <si>
    <t>山东松立机械有限公司</t>
  </si>
  <si>
    <t>35、05、31</t>
  </si>
  <si>
    <t>高新区</t>
  </si>
  <si>
    <t>鲁西集团有限公司</t>
  </si>
  <si>
    <t>山东百佳食品有限公司</t>
  </si>
  <si>
    <t>29、30、35</t>
  </si>
  <si>
    <t>29、31</t>
  </si>
  <si>
    <t>29、30、32、33、35</t>
  </si>
  <si>
    <t>山东嘉华生物科技股份有限公司</t>
  </si>
  <si>
    <t>山东极景门窗有限公司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</si>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</sst>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26"/>
      <name val="宋体"/>
      <charset val="134"/>
    </font>
    <font>
      <sz val="26"/>
      <color theme="1"/>
      <name val="Times New Roman"/>
      <charset val="134"/>
    </font>
    <font>
      <sz val="26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4" fontId="2" fillId="0" borderId="3" xfId="0" applyNumberFormat="1" applyFont="1" applyFill="1" applyBorder="1" applyAlignment="1">
      <alignment vertical="center"/>
    </xf>
    <xf numFmtId="14" fontId="2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Fill="1" applyBorder="1" applyAlignment="1" quotePrefix="1">
      <alignment horizontal="center" vertical="center"/>
    </xf>
    <xf numFmtId="0" fontId="2" fillId="0" borderId="3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png"/><Relationship Id="rId8" Type="http://schemas.openxmlformats.org/officeDocument/2006/relationships/image" Target="media/image7.jpeg"/><Relationship Id="rId7" Type="http://schemas.openxmlformats.org/officeDocument/2006/relationships/image" Target="media/image6.jpeg"/><Relationship Id="rId6" Type="http://schemas.openxmlformats.org/officeDocument/2006/relationships/image" Target="media/image5.png"/><Relationship Id="rId50" Type="http://schemas.openxmlformats.org/officeDocument/2006/relationships/image" Target="media/image49.jpeg"/><Relationship Id="rId5" Type="http://schemas.openxmlformats.org/officeDocument/2006/relationships/image" Target="media/image4.jpeg"/><Relationship Id="rId49" Type="http://schemas.openxmlformats.org/officeDocument/2006/relationships/image" Target="media/image48.jpeg"/><Relationship Id="rId48" Type="http://schemas.openxmlformats.org/officeDocument/2006/relationships/image" Target="media/image47.jpeg"/><Relationship Id="rId47" Type="http://schemas.openxmlformats.org/officeDocument/2006/relationships/image" Target="media/image46.jpeg"/><Relationship Id="rId46" Type="http://schemas.openxmlformats.org/officeDocument/2006/relationships/image" Target="media/image45.GIF"/><Relationship Id="rId45" Type="http://schemas.openxmlformats.org/officeDocument/2006/relationships/image" Target="media/image44.png"/><Relationship Id="rId44" Type="http://schemas.openxmlformats.org/officeDocument/2006/relationships/image" Target="media/image43.png"/><Relationship Id="rId43" Type="http://schemas.openxmlformats.org/officeDocument/2006/relationships/image" Target="media/image42.jpeg"/><Relationship Id="rId42" Type="http://schemas.openxmlformats.org/officeDocument/2006/relationships/image" Target="media/image41.png"/><Relationship Id="rId41" Type="http://schemas.openxmlformats.org/officeDocument/2006/relationships/image" Target="media/image40.jpeg"/><Relationship Id="rId40" Type="http://schemas.openxmlformats.org/officeDocument/2006/relationships/image" Target="media/image39.png"/><Relationship Id="rId4" Type="http://schemas.openxmlformats.org/officeDocument/2006/relationships/image" Target="NULL" TargetMode="External"/><Relationship Id="rId39" Type="http://schemas.openxmlformats.org/officeDocument/2006/relationships/image" Target="media/image38.png"/><Relationship Id="rId38" Type="http://schemas.openxmlformats.org/officeDocument/2006/relationships/image" Target="media/image37.jpeg"/><Relationship Id="rId37" Type="http://schemas.openxmlformats.org/officeDocument/2006/relationships/image" Target="media/image36.jpeg"/><Relationship Id="rId36" Type="http://schemas.openxmlformats.org/officeDocument/2006/relationships/image" Target="media/image35.jpeg"/><Relationship Id="rId35" Type="http://schemas.openxmlformats.org/officeDocument/2006/relationships/image" Target="media/image34.jpeg"/><Relationship Id="rId34" Type="http://schemas.openxmlformats.org/officeDocument/2006/relationships/image" Target="media/image33.png"/><Relationship Id="rId33" Type="http://schemas.openxmlformats.org/officeDocument/2006/relationships/image" Target="media/image32.png"/><Relationship Id="rId32" Type="http://schemas.openxmlformats.org/officeDocument/2006/relationships/image" Target="media/image31.jpeg"/><Relationship Id="rId31" Type="http://schemas.openxmlformats.org/officeDocument/2006/relationships/image" Target="media/image30.jpeg"/><Relationship Id="rId30" Type="http://schemas.openxmlformats.org/officeDocument/2006/relationships/image" Target="media/image29.png"/><Relationship Id="rId3" Type="http://schemas.openxmlformats.org/officeDocument/2006/relationships/image" Target="media/image3.jpeg"/><Relationship Id="rId29" Type="http://schemas.openxmlformats.org/officeDocument/2006/relationships/image" Target="media/image28.GIF"/><Relationship Id="rId28" Type="http://schemas.openxmlformats.org/officeDocument/2006/relationships/image" Target="media/image27.png"/><Relationship Id="rId27" Type="http://schemas.openxmlformats.org/officeDocument/2006/relationships/image" Target="media/image26.png"/><Relationship Id="rId26" Type="http://schemas.openxmlformats.org/officeDocument/2006/relationships/image" Target="media/image25.png"/><Relationship Id="rId25" Type="http://schemas.openxmlformats.org/officeDocument/2006/relationships/image" Target="media/image24.jpeg"/><Relationship Id="rId24" Type="http://schemas.openxmlformats.org/officeDocument/2006/relationships/image" Target="media/image23.png"/><Relationship Id="rId23" Type="http://schemas.openxmlformats.org/officeDocument/2006/relationships/image" Target="media/image22.jpeg"/><Relationship Id="rId22" Type="http://schemas.openxmlformats.org/officeDocument/2006/relationships/image" Target="media/image21.png"/><Relationship Id="rId21" Type="http://schemas.openxmlformats.org/officeDocument/2006/relationships/image" Target="media/image20.png"/><Relationship Id="rId20" Type="http://schemas.openxmlformats.org/officeDocument/2006/relationships/image" Target="media/image19.png"/><Relationship Id="rId2" Type="http://schemas.openxmlformats.org/officeDocument/2006/relationships/image" Target="media/image2.jpeg"/><Relationship Id="rId19" Type="http://schemas.openxmlformats.org/officeDocument/2006/relationships/image" Target="media/image18.jpeg"/><Relationship Id="rId18" Type="http://schemas.openxmlformats.org/officeDocument/2006/relationships/image" Target="media/image17.jpeg"/><Relationship Id="rId17" Type="http://schemas.openxmlformats.org/officeDocument/2006/relationships/image" Target="media/image16.jpeg"/><Relationship Id="rId16" Type="http://schemas.openxmlformats.org/officeDocument/2006/relationships/image" Target="media/image15.png"/><Relationship Id="rId15" Type="http://schemas.openxmlformats.org/officeDocument/2006/relationships/image" Target="media/image14.png"/><Relationship Id="rId14" Type="http://schemas.openxmlformats.org/officeDocument/2006/relationships/image" Target="media/image13.png"/><Relationship Id="rId13" Type="http://schemas.openxmlformats.org/officeDocument/2006/relationships/image" Target="media/image12.png"/><Relationship Id="rId12" Type="http://schemas.openxmlformats.org/officeDocument/2006/relationships/image" Target="media/image11.jpeg"/><Relationship Id="rId11" Type="http://schemas.openxmlformats.org/officeDocument/2006/relationships/image" Target="media/image10.png"/><Relationship Id="rId10" Type="http://schemas.openxmlformats.org/officeDocument/2006/relationships/image" Target="media/image9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46"/>
  <sheetViews>
    <sheetView tabSelected="1" zoomScale="61" zoomScaleNormal="61" workbookViewId="0">
      <pane ySplit="2" topLeftCell="A30" activePane="bottomLeft" state="frozen"/>
      <selection/>
      <selection pane="bottomLeft" activeCell="C38" sqref="C38"/>
    </sheetView>
  </sheetViews>
  <sheetFormatPr defaultColWidth="9" defaultRowHeight="80" customHeight="1"/>
  <cols>
    <col min="1" max="1" width="21.9166666666667" style="6" customWidth="1"/>
    <col min="2" max="2" width="30.1166666666667" style="7" customWidth="1"/>
    <col min="3" max="3" width="82.7916666666667" style="8" customWidth="1"/>
    <col min="4" max="4" width="20.7083333333333" style="9" customWidth="1"/>
    <col min="5" max="5" width="20.6916666666667" style="10" customWidth="1"/>
    <col min="6" max="6" width="22.125" style="10" customWidth="1"/>
    <col min="7" max="7" width="32.7833333333333" style="10" customWidth="1"/>
    <col min="8" max="8" width="22.225" style="2" customWidth="1"/>
    <col min="9" max="9" width="18.3333333333333" style="10" customWidth="1"/>
    <col min="10" max="10" width="21" style="10" customWidth="1"/>
    <col min="11" max="11" width="67.2166666666667" style="10" customWidth="1"/>
    <col min="12" max="12" width="50.2" style="11" customWidth="1"/>
    <col min="13" max="13" width="39.1083333333333" style="10" customWidth="1"/>
    <col min="14" max="16384" width="9" style="10"/>
  </cols>
  <sheetData>
    <row r="1" s="2" customFormat="1" ht="21" customHeight="1" spans="1:13">
      <c r="A1" s="12" t="s">
        <v>0</v>
      </c>
      <c r="B1" s="13" t="s">
        <v>1</v>
      </c>
      <c r="C1" s="13" t="s">
        <v>2</v>
      </c>
      <c r="D1" s="1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/>
      <c r="J1" s="24"/>
      <c r="K1" s="24"/>
      <c r="L1" s="27"/>
      <c r="M1" s="24" t="s">
        <v>8</v>
      </c>
    </row>
    <row r="2" s="3" customFormat="1" ht="34" customHeight="1" spans="1:13">
      <c r="A2" s="15"/>
      <c r="B2" s="16"/>
      <c r="C2" s="16"/>
      <c r="D2" s="17"/>
      <c r="E2" s="24"/>
      <c r="F2" s="24"/>
      <c r="G2" s="24"/>
      <c r="H2" s="24" t="s">
        <v>9</v>
      </c>
      <c r="I2" s="24" t="s">
        <v>10</v>
      </c>
      <c r="J2" s="24" t="s">
        <v>11</v>
      </c>
      <c r="K2" s="24" t="s">
        <v>12</v>
      </c>
      <c r="L2" s="27" t="s">
        <v>13</v>
      </c>
      <c r="M2" s="24"/>
    </row>
    <row r="3" s="4" customFormat="1" customHeight="1" spans="1:13">
      <c r="A3" s="18">
        <v>1</v>
      </c>
      <c r="B3" s="19" t="s">
        <v>14</v>
      </c>
      <c r="C3" s="19" t="s">
        <v>15</v>
      </c>
      <c r="D3" s="20" t="str">
        <f>_xlfn.DISPIMG("ID_BF98D4AA49ED4413962BB079AC6F31FC",1)</f>
        <v>=DISPIMG("ID_BF98D4AA49ED4413962BB079AC6F31FC",1)</v>
      </c>
      <c r="E3" s="55" t="s">
        <v>16</v>
      </c>
      <c r="F3" s="19" t="s">
        <v>17</v>
      </c>
      <c r="G3" s="25">
        <v>44389</v>
      </c>
      <c r="H3" s="19" t="s">
        <v>18</v>
      </c>
      <c r="I3" s="28"/>
      <c r="J3" s="28"/>
      <c r="K3" s="29"/>
      <c r="L3" s="30"/>
      <c r="M3" s="52"/>
    </row>
    <row r="4" s="4" customFormat="1" customHeight="1" spans="1:13">
      <c r="A4" s="18">
        <v>2</v>
      </c>
      <c r="B4" s="19"/>
      <c r="C4" s="19"/>
      <c r="D4" s="20" t="str">
        <f>_xlfn.DISPIMG("ID_047BC36A3A984155BCF114F2A8CED9B3",1)</f>
        <v>=DISPIMG("ID_047BC36A3A984155BCF114F2A8CED9B3",1)</v>
      </c>
      <c r="E4" s="55" t="s">
        <v>16</v>
      </c>
      <c r="F4" s="19" t="s">
        <v>17</v>
      </c>
      <c r="G4" s="25">
        <v>40890</v>
      </c>
      <c r="H4" s="19" t="s">
        <v>18</v>
      </c>
      <c r="I4" s="31"/>
      <c r="J4" s="31"/>
      <c r="K4" s="32"/>
      <c r="L4" s="33"/>
      <c r="M4" s="21"/>
    </row>
    <row r="5" s="4" customFormat="1" customHeight="1" spans="1:13">
      <c r="A5" s="18">
        <v>3</v>
      </c>
      <c r="B5" s="19"/>
      <c r="C5" s="19"/>
      <c r="D5" s="20" t="str">
        <f>_xlfn.DISPIMG("ID_07F70C3744024DCCA49CFE5A15B8FC0B",1)</f>
        <v>=DISPIMG("ID_07F70C3744024DCCA49CFE5A15B8FC0B",1)</v>
      </c>
      <c r="E5" s="55" t="s">
        <v>16</v>
      </c>
      <c r="F5" s="19" t="s">
        <v>17</v>
      </c>
      <c r="G5" s="25">
        <v>40890</v>
      </c>
      <c r="H5" s="19" t="s">
        <v>18</v>
      </c>
      <c r="I5" s="31"/>
      <c r="J5" s="34"/>
      <c r="K5" s="32"/>
      <c r="L5" s="33"/>
      <c r="M5" s="21"/>
    </row>
    <row r="6" s="4" customFormat="1" customHeight="1" spans="1:13">
      <c r="A6" s="18">
        <v>4</v>
      </c>
      <c r="B6" s="19" t="s">
        <v>19</v>
      </c>
      <c r="C6" s="19" t="s">
        <v>20</v>
      </c>
      <c r="D6" s="21" t="str">
        <f>_xlfn.DISPIMG("ID_F53ED3703D1D4EBCB9FBF661F8012E4E",1)</f>
        <v>=DISPIMG("ID_F53ED3703D1D4EBCB9FBF661F8012E4E",1)</v>
      </c>
      <c r="E6" s="22" t="s">
        <v>21</v>
      </c>
      <c r="F6" s="19" t="s">
        <v>17</v>
      </c>
      <c r="G6" s="25">
        <v>44604</v>
      </c>
      <c r="H6" s="19" t="s">
        <v>18</v>
      </c>
      <c r="I6" s="31"/>
      <c r="J6" s="34"/>
      <c r="K6" s="32"/>
      <c r="L6" s="33"/>
      <c r="M6" s="21"/>
    </row>
    <row r="7" s="4" customFormat="1" customHeight="1" spans="1:13">
      <c r="A7" s="18">
        <v>5</v>
      </c>
      <c r="B7" s="19" t="s">
        <v>22</v>
      </c>
      <c r="C7" s="19" t="s">
        <v>23</v>
      </c>
      <c r="D7" s="21" t="str">
        <f>_xlfn.DISPIMG("ID_AA29589BB3184A6D8366F49ABA695BB5",1)</f>
        <v>=DISPIMG("ID_AA29589BB3184A6D8366F49ABA695BB5",1)</v>
      </c>
      <c r="E7" s="22">
        <v>19</v>
      </c>
      <c r="F7" s="19" t="s">
        <v>17</v>
      </c>
      <c r="G7" s="25">
        <v>40840</v>
      </c>
      <c r="H7" s="19" t="s">
        <v>18</v>
      </c>
      <c r="I7" s="31"/>
      <c r="J7" s="34"/>
      <c r="K7" s="32"/>
      <c r="L7" s="33"/>
      <c r="M7" s="21"/>
    </row>
    <row r="8" s="4" customFormat="1" customHeight="1" spans="1:13">
      <c r="A8" s="18">
        <v>6</v>
      </c>
      <c r="B8" s="19" t="s">
        <v>24</v>
      </c>
      <c r="C8" s="19" t="s">
        <v>25</v>
      </c>
      <c r="D8" s="21" t="str">
        <f>_xlfn.DISPIMG("ID_E4BBEEE1EA5D41589E129429E874019B",1)</f>
        <v>=DISPIMG("ID_E4BBEEE1EA5D41589E129429E874019B",1)</v>
      </c>
      <c r="E8" s="22" t="s">
        <v>26</v>
      </c>
      <c r="F8" s="19" t="s">
        <v>17</v>
      </c>
      <c r="G8" s="26">
        <v>45513</v>
      </c>
      <c r="H8" s="19" t="s">
        <v>27</v>
      </c>
      <c r="I8" s="35" t="str">
        <f>_xlfn.DISPIMG("ID_91C22ED09FB54D1BB4EB2F6C17948FA6",1)</f>
        <v>=DISPIMG("ID_91C22ED09FB54D1BB4EB2F6C17948FA6",1)</v>
      </c>
      <c r="J8" s="34" t="s">
        <v>28</v>
      </c>
      <c r="K8" s="32" t="s">
        <v>29</v>
      </c>
      <c r="L8" s="56" t="s">
        <v>30</v>
      </c>
      <c r="M8" s="21"/>
    </row>
    <row r="9" s="4" customFormat="1" customHeight="1" spans="1:13">
      <c r="A9" s="18">
        <v>7</v>
      </c>
      <c r="B9" s="19"/>
      <c r="C9" s="19"/>
      <c r="D9" s="22" t="str">
        <f>_xlfn.DISPIMG("ID_3B5A0C3F1A174791BBAC33AD54776424",1)</f>
        <v>=DISPIMG("ID_3B5A0C3F1A174791BBAC33AD54776424",1)</v>
      </c>
      <c r="E9" s="55" t="s">
        <v>31</v>
      </c>
      <c r="F9" s="19" t="s">
        <v>17</v>
      </c>
      <c r="G9" s="25">
        <v>38819</v>
      </c>
      <c r="H9" s="19" t="s">
        <v>27</v>
      </c>
      <c r="I9" s="35" t="str">
        <f>_xlfn.DISPIMG("ID_91C22ED09FB54D1BB4EB2F6C17948FA6",1)</f>
        <v>=DISPIMG("ID_91C22ED09FB54D1BB4EB2F6C17948FA6",1)</v>
      </c>
      <c r="J9" s="34" t="s">
        <v>28</v>
      </c>
      <c r="K9" s="32" t="s">
        <v>29</v>
      </c>
      <c r="L9" s="56" t="s">
        <v>30</v>
      </c>
      <c r="M9" s="21"/>
    </row>
    <row r="10" s="4" customFormat="1" customHeight="1" spans="1:13">
      <c r="A10" s="18">
        <v>8</v>
      </c>
      <c r="B10" s="19"/>
      <c r="C10" s="19"/>
      <c r="D10" s="22" t="str">
        <f>_xlfn.DISPIMG("ID_33164EEE2D9A43D08E97106EACE833E1",1)</f>
        <v>=DISPIMG("ID_33164EEE2D9A43D08E97106EACE833E1",1)</v>
      </c>
      <c r="E10" s="55" t="s">
        <v>31</v>
      </c>
      <c r="F10" s="19" t="s">
        <v>17</v>
      </c>
      <c r="G10" s="25">
        <v>43603</v>
      </c>
      <c r="H10" s="19" t="s">
        <v>18</v>
      </c>
      <c r="I10" s="33"/>
      <c r="J10" s="34"/>
      <c r="K10" s="32"/>
      <c r="L10" s="33"/>
      <c r="M10" s="21"/>
    </row>
    <row r="11" s="4" customFormat="1" customHeight="1" spans="1:13">
      <c r="A11" s="18">
        <v>9</v>
      </c>
      <c r="B11" s="19"/>
      <c r="C11" s="19"/>
      <c r="D11" s="22" t="str">
        <f>_xlfn.DISPIMG("ID_6D36C354A97A475C80F1147F08298237",1)</f>
        <v>=DISPIMG("ID_6D36C354A97A475C80F1147F08298237",1)</v>
      </c>
      <c r="E11" s="55" t="s">
        <v>31</v>
      </c>
      <c r="F11" s="19" t="s">
        <v>17</v>
      </c>
      <c r="G11" s="25">
        <v>43603</v>
      </c>
      <c r="H11" s="19" t="s">
        <v>27</v>
      </c>
      <c r="I11" s="35" t="str">
        <f>_xlfn.DISPIMG("ID_0FF000ED783B4A97904CAA8BA6001188",1)</f>
        <v>=DISPIMG("ID_0FF000ED783B4A97904CAA8BA6001188",1)</v>
      </c>
      <c r="J11" s="34" t="s">
        <v>31</v>
      </c>
      <c r="K11" s="32" t="s">
        <v>32</v>
      </c>
      <c r="L11" s="56" t="s">
        <v>33</v>
      </c>
      <c r="M11" s="21"/>
    </row>
    <row r="12" s="4" customFormat="1" customHeight="1" spans="1:13">
      <c r="A12" s="18">
        <v>10</v>
      </c>
      <c r="B12" s="19" t="s">
        <v>34</v>
      </c>
      <c r="C12" s="19" t="s">
        <v>35</v>
      </c>
      <c r="D12" s="22" t="str">
        <f>_xlfn.DISPIMG("ID_79AF4E0DDD6A4C609E05A7E14093EB32",1)</f>
        <v>=DISPIMG("ID_79AF4E0DDD6A4C609E05A7E14093EB32",1)</v>
      </c>
      <c r="E12" s="22">
        <v>12</v>
      </c>
      <c r="F12" s="19" t="s">
        <v>17</v>
      </c>
      <c r="G12" s="25">
        <v>44987</v>
      </c>
      <c r="H12" s="19" t="s">
        <v>27</v>
      </c>
      <c r="I12" s="35" t="str">
        <f>_xlfn.DISPIMG("ID_87E0196E035A452385D1D421A7DDC918",1)</f>
        <v>=DISPIMG("ID_87E0196E035A452385D1D421A7DDC918",1)</v>
      </c>
      <c r="J12" s="34">
        <v>12</v>
      </c>
      <c r="K12" s="32" t="s">
        <v>36</v>
      </c>
      <c r="L12" s="56" t="s">
        <v>37</v>
      </c>
      <c r="M12" s="21"/>
    </row>
    <row r="13" s="4" customFormat="1" customHeight="1" spans="1:13">
      <c r="A13" s="18">
        <v>11</v>
      </c>
      <c r="B13" s="19"/>
      <c r="C13" s="19"/>
      <c r="D13" s="20" t="str">
        <f>_xlfn.DISPIMG("ID_38EF059E2F6E4884820B6EA423FA14C2",1)</f>
        <v>=DISPIMG("ID_38EF059E2F6E4884820B6EA423FA14C2",1)</v>
      </c>
      <c r="E13" s="22">
        <v>12</v>
      </c>
      <c r="F13" s="19" t="s">
        <v>17</v>
      </c>
      <c r="G13" s="25">
        <v>43452</v>
      </c>
      <c r="H13" s="19" t="s">
        <v>27</v>
      </c>
      <c r="I13" s="35" t="str">
        <f>_xlfn.DISPIMG("ID_3CE9F0A9ACA941A88C9BE10250A444AF",1)</f>
        <v>=DISPIMG("ID_3CE9F0A9ACA941A88C9BE10250A444AF",1)</v>
      </c>
      <c r="J13" s="34" t="s">
        <v>38</v>
      </c>
      <c r="K13" s="32" t="s">
        <v>39</v>
      </c>
      <c r="L13" s="56" t="s">
        <v>40</v>
      </c>
      <c r="M13" s="21"/>
    </row>
    <row r="14" s="4" customFormat="1" customHeight="1" spans="1:13">
      <c r="A14" s="18">
        <v>12</v>
      </c>
      <c r="B14" s="19" t="s">
        <v>34</v>
      </c>
      <c r="C14" s="19" t="s">
        <v>41</v>
      </c>
      <c r="D14" s="20" t="str">
        <f>_xlfn.DISPIMG("ID_3EEF083CDEB7431980A50D054F69479D",1)</f>
        <v>=DISPIMG("ID_3EEF083CDEB7431980A50D054F69479D",1)</v>
      </c>
      <c r="E14" s="55" t="s">
        <v>16</v>
      </c>
      <c r="F14" s="19" t="s">
        <v>17</v>
      </c>
      <c r="G14" s="25">
        <v>42473</v>
      </c>
      <c r="H14" s="19" t="s">
        <v>18</v>
      </c>
      <c r="I14" s="31"/>
      <c r="J14" s="34"/>
      <c r="K14" s="32"/>
      <c r="L14" s="33"/>
      <c r="M14" s="21"/>
    </row>
    <row r="15" s="4" customFormat="1" customHeight="1" spans="1:13">
      <c r="A15" s="18">
        <v>13</v>
      </c>
      <c r="B15" s="19" t="s">
        <v>24</v>
      </c>
      <c r="C15" s="19" t="s">
        <v>42</v>
      </c>
      <c r="D15" s="22" t="str">
        <f>_xlfn.DISPIMG("ID_25A160522D464A93B110CC0F18BD0B31",1)</f>
        <v>=DISPIMG("ID_25A160522D464A93B110CC0F18BD0B31",1)</v>
      </c>
      <c r="E15" s="22" t="s">
        <v>43</v>
      </c>
      <c r="F15" s="19" t="s">
        <v>17</v>
      </c>
      <c r="G15" s="25">
        <v>45506</v>
      </c>
      <c r="H15" s="19" t="s">
        <v>18</v>
      </c>
      <c r="I15" s="31"/>
      <c r="J15" s="31"/>
      <c r="K15" s="32"/>
      <c r="L15" s="33"/>
      <c r="M15" s="21"/>
    </row>
    <row r="16" s="4" customFormat="1" customHeight="1" spans="1:13">
      <c r="A16" s="18">
        <v>14</v>
      </c>
      <c r="B16" s="19"/>
      <c r="C16" s="19"/>
      <c r="D16" s="22" t="str">
        <f>_xlfn.DISPIMG("ID_9EC3FF560B0F4941B3F39D834A904763",1)</f>
        <v>=DISPIMG("ID_9EC3FF560B0F4941B3F39D834A904763",1)</v>
      </c>
      <c r="E16" s="22" t="s">
        <v>43</v>
      </c>
      <c r="F16" s="19" t="s">
        <v>17</v>
      </c>
      <c r="G16" s="25">
        <v>45506</v>
      </c>
      <c r="H16" s="19" t="s">
        <v>18</v>
      </c>
      <c r="I16" s="31"/>
      <c r="J16" s="31"/>
      <c r="K16" s="32"/>
      <c r="L16" s="33"/>
      <c r="M16" s="21"/>
    </row>
    <row r="17" s="4" customFormat="1" customHeight="1" spans="1:13">
      <c r="A17" s="18">
        <v>15</v>
      </c>
      <c r="B17" s="19" t="s">
        <v>44</v>
      </c>
      <c r="C17" s="19" t="s">
        <v>45</v>
      </c>
      <c r="D17" s="21" t="str">
        <f>_xlfn.DISPIMG("ID_ECD66C9C16FE45618CC6D54198CA0759",1)</f>
        <v>=DISPIMG("ID_ECD66C9C16FE45618CC6D54198CA0759",1)</v>
      </c>
      <c r="E17" s="55" t="s">
        <v>46</v>
      </c>
      <c r="F17" s="19" t="s">
        <v>17</v>
      </c>
      <c r="G17" s="25">
        <v>40172</v>
      </c>
      <c r="H17" s="19" t="s">
        <v>18</v>
      </c>
      <c r="I17" s="31"/>
      <c r="J17" s="31"/>
      <c r="K17" s="32"/>
      <c r="L17" s="33"/>
      <c r="M17" s="21"/>
    </row>
    <row r="18" s="4" customFormat="1" customHeight="1" spans="1:13">
      <c r="A18" s="18">
        <v>16</v>
      </c>
      <c r="B18" s="19" t="s">
        <v>47</v>
      </c>
      <c r="C18" s="19" t="s">
        <v>48</v>
      </c>
      <c r="D18" s="21" t="str">
        <f>_xlfn.DISPIMG("ID_86F7F58B47AD46ABB91E6E38F9B1EB59",1)</f>
        <v>=DISPIMG("ID_86F7F58B47AD46ABB91E6E38F9B1EB59",1)</v>
      </c>
      <c r="E18" s="55" t="s">
        <v>31</v>
      </c>
      <c r="F18" s="19" t="s">
        <v>17</v>
      </c>
      <c r="G18" s="25">
        <v>45406</v>
      </c>
      <c r="H18" s="19" t="s">
        <v>18</v>
      </c>
      <c r="I18" s="31"/>
      <c r="J18" s="31"/>
      <c r="K18" s="32"/>
      <c r="L18" s="33"/>
      <c r="M18" s="21"/>
    </row>
    <row r="19" s="4" customFormat="1" customHeight="1" spans="1:13">
      <c r="A19" s="18">
        <v>17</v>
      </c>
      <c r="B19" s="19" t="s">
        <v>49</v>
      </c>
      <c r="C19" s="19" t="s">
        <v>50</v>
      </c>
      <c r="D19" s="23" t="str">
        <f>_xlfn.DISPIMG("ID_BF428EA8D350484B8ADF0C4E0B41C100",1)</f>
        <v>=DISPIMG("ID_BF428EA8D350484B8ADF0C4E0B41C100",1)</v>
      </c>
      <c r="E19" s="55" t="s">
        <v>51</v>
      </c>
      <c r="F19" s="19" t="s">
        <v>17</v>
      </c>
      <c r="G19" s="25">
        <v>44218</v>
      </c>
      <c r="H19" s="19" t="s">
        <v>18</v>
      </c>
      <c r="I19" s="32"/>
      <c r="J19" s="32"/>
      <c r="K19" s="36"/>
      <c r="L19" s="33"/>
      <c r="M19" s="21"/>
    </row>
    <row r="20" s="4" customFormat="1" customHeight="1" spans="1:13">
      <c r="A20" s="18">
        <v>18</v>
      </c>
      <c r="B20" s="19" t="s">
        <v>14</v>
      </c>
      <c r="C20" s="19" t="s">
        <v>52</v>
      </c>
      <c r="D20" s="23" t="str">
        <f>_xlfn.DISPIMG("ID_AB9872313544402FBC2C2B84561A2A53",1)</f>
        <v>=DISPIMG("ID_AB9872313544402FBC2C2B84561A2A53",1)</v>
      </c>
      <c r="E20" s="22" t="s">
        <v>53</v>
      </c>
      <c r="F20" s="19" t="s">
        <v>17</v>
      </c>
      <c r="G20" s="25">
        <v>45002</v>
      </c>
      <c r="H20" s="19" t="s">
        <v>27</v>
      </c>
      <c r="I20" s="37" t="str">
        <f>_xlfn.DISPIMG("ID_4DB23FFA9E344F26A8C06A9A49398A27",1)</f>
        <v>=DISPIMG("ID_4DB23FFA9E344F26A8C06A9A49398A27",1)</v>
      </c>
      <c r="J20" s="32" t="s">
        <v>54</v>
      </c>
      <c r="K20" s="38" t="s">
        <v>55</v>
      </c>
      <c r="L20" s="56" t="s">
        <v>56</v>
      </c>
      <c r="M20" s="21"/>
    </row>
    <row r="21" s="4" customFormat="1" customHeight="1" spans="1:13">
      <c r="A21" s="18">
        <v>19</v>
      </c>
      <c r="B21" s="19"/>
      <c r="C21" s="19"/>
      <c r="D21" s="21" t="str">
        <f>_xlfn.DISPIMG("ID_3EDCC345784547AB97A1221654293119",1)</f>
        <v>=DISPIMG("ID_3EDCC345784547AB97A1221654293119",1)</v>
      </c>
      <c r="E21" s="22">
        <v>29</v>
      </c>
      <c r="F21" s="19" t="s">
        <v>17</v>
      </c>
      <c r="G21" s="25">
        <v>37649</v>
      </c>
      <c r="H21" s="19" t="s">
        <v>27</v>
      </c>
      <c r="I21" s="37" t="str">
        <f>_xlfn.DISPIMG("ID_4DB23FFA9E344F26A8C06A9A49398A27",1)</f>
        <v>=DISPIMG("ID_4DB23FFA9E344F26A8C06A9A49398A27",1)</v>
      </c>
      <c r="J21" s="32" t="s">
        <v>54</v>
      </c>
      <c r="K21" s="38" t="s">
        <v>55</v>
      </c>
      <c r="L21" s="56" t="s">
        <v>56</v>
      </c>
      <c r="M21" s="21"/>
    </row>
    <row r="22" s="4" customFormat="1" customHeight="1" spans="1:13">
      <c r="A22" s="18">
        <v>20</v>
      </c>
      <c r="B22" s="19" t="s">
        <v>34</v>
      </c>
      <c r="C22" s="19" t="s">
        <v>57</v>
      </c>
      <c r="D22" s="21" t="str">
        <f>_xlfn.DISPIMG("ID_571BE593EEB84A2194D3CC3C0A7E4248",1)</f>
        <v>=DISPIMG("ID_571BE593EEB84A2194D3CC3C0A7E4248",1)</v>
      </c>
      <c r="E22" s="22" t="s">
        <v>58</v>
      </c>
      <c r="F22" s="19" t="s">
        <v>17</v>
      </c>
      <c r="G22" s="25">
        <v>41818</v>
      </c>
      <c r="H22" s="19" t="s">
        <v>18</v>
      </c>
      <c r="I22" s="31"/>
      <c r="J22" s="31"/>
      <c r="K22" s="32"/>
      <c r="L22" s="33"/>
      <c r="M22" s="21"/>
    </row>
    <row r="23" s="4" customFormat="1" customHeight="1" spans="1:13">
      <c r="A23" s="18">
        <v>21</v>
      </c>
      <c r="B23" s="19"/>
      <c r="C23" s="19"/>
      <c r="D23" s="22" t="str">
        <f>_xlfn.DISPIMG("ID_4084CF5F2C274711B863AE7087FACA05",1)</f>
        <v>=DISPIMG("ID_4084CF5F2C274711B863AE7087FACA05",1)</v>
      </c>
      <c r="E23" s="22" t="s">
        <v>59</v>
      </c>
      <c r="F23" s="19" t="s">
        <v>17</v>
      </c>
      <c r="G23" s="25">
        <v>40844</v>
      </c>
      <c r="H23" s="19" t="s">
        <v>18</v>
      </c>
      <c r="I23" s="31"/>
      <c r="J23" s="31"/>
      <c r="K23" s="32"/>
      <c r="L23" s="33"/>
      <c r="M23" s="21"/>
    </row>
    <row r="24" s="4" customFormat="1" customHeight="1" spans="1:13">
      <c r="A24" s="18">
        <v>22</v>
      </c>
      <c r="B24" s="19"/>
      <c r="C24" s="19"/>
      <c r="D24" s="22" t="str">
        <f>_xlfn.DISPIMG("ID_CC226B7C220C43C0A7C201B48655E77A",1)</f>
        <v>=DISPIMG("ID_CC226B7C220C43C0A7C201B48655E77A",1)</v>
      </c>
      <c r="E24" s="22" t="s">
        <v>60</v>
      </c>
      <c r="F24" s="19" t="s">
        <v>17</v>
      </c>
      <c r="G24" s="25">
        <v>39414</v>
      </c>
      <c r="H24" s="19" t="s">
        <v>18</v>
      </c>
      <c r="I24" s="31"/>
      <c r="J24" s="31"/>
      <c r="K24" s="32"/>
      <c r="L24" s="33"/>
      <c r="M24" s="21"/>
    </row>
    <row r="25" s="4" customFormat="1" customHeight="1" spans="1:13">
      <c r="A25" s="18">
        <v>23</v>
      </c>
      <c r="B25" s="19" t="s">
        <v>19</v>
      </c>
      <c r="C25" s="19" t="s">
        <v>61</v>
      </c>
      <c r="D25" s="22" t="str">
        <f>_xlfn.DISPIMG("ID_8B432B5AEF934C56B68C89343005E314",1)</f>
        <v>=DISPIMG("ID_8B432B5AEF934C56B68C89343005E314",1)</v>
      </c>
      <c r="E25" s="22" t="s">
        <v>62</v>
      </c>
      <c r="F25" s="19" t="s">
        <v>17</v>
      </c>
      <c r="G25" s="25">
        <v>41582</v>
      </c>
      <c r="H25" s="19" t="s">
        <v>18</v>
      </c>
      <c r="I25" s="31"/>
      <c r="J25" s="31"/>
      <c r="K25" s="32"/>
      <c r="L25" s="33"/>
      <c r="M25" s="21"/>
    </row>
    <row r="26" s="5" customFormat="1" customHeight="1" spans="1:13">
      <c r="A26" s="18">
        <v>24</v>
      </c>
      <c r="B26" s="19"/>
      <c r="C26" s="19"/>
      <c r="D26" s="22" t="str">
        <f>_xlfn.DISPIMG("ID_B8F1BD01FECD43F1BD6AD3AC38DAF0B7",1)</f>
        <v>=DISPIMG("ID_B8F1BD01FECD43F1BD6AD3AC38DAF0B7",1)</v>
      </c>
      <c r="E26" s="22" t="s">
        <v>62</v>
      </c>
      <c r="F26" s="19" t="s">
        <v>17</v>
      </c>
      <c r="G26" s="25">
        <v>39344</v>
      </c>
      <c r="H26" s="19" t="s">
        <v>18</v>
      </c>
      <c r="I26" s="39"/>
      <c r="J26" s="39"/>
      <c r="K26" s="40"/>
      <c r="L26" s="41"/>
      <c r="M26" s="53"/>
    </row>
    <row r="27" customHeight="1" spans="1:13">
      <c r="A27" s="18">
        <v>25</v>
      </c>
      <c r="B27" s="19"/>
      <c r="C27" s="19"/>
      <c r="D27" s="22" t="str">
        <f>_xlfn.DISPIMG("ID_10DFDCE7D27B4D4EAB1DF28DCF3F4046",1)</f>
        <v>=DISPIMG("ID_10DFDCE7D27B4D4EAB1DF28DCF3F4046",1)</v>
      </c>
      <c r="E27" s="22" t="s">
        <v>53</v>
      </c>
      <c r="F27" s="19" t="s">
        <v>17</v>
      </c>
      <c r="G27" s="25">
        <v>43658</v>
      </c>
      <c r="H27" s="19" t="s">
        <v>18</v>
      </c>
      <c r="I27" s="42"/>
      <c r="J27" s="42"/>
      <c r="K27" s="43"/>
      <c r="L27" s="44"/>
      <c r="M27" s="54"/>
    </row>
    <row r="28" customHeight="1" spans="1:13">
      <c r="A28" s="18">
        <v>26</v>
      </c>
      <c r="B28" s="19" t="s">
        <v>24</v>
      </c>
      <c r="C28" s="19" t="s">
        <v>63</v>
      </c>
      <c r="D28" s="22" t="str">
        <f>_xlfn.DISPIMG("ID_E44B6AE36D7045FE95817C82371519BB",1)</f>
        <v>=DISPIMG("ID_E44B6AE36D7045FE95817C82371519BB",1)</v>
      </c>
      <c r="E28" s="22">
        <v>29</v>
      </c>
      <c r="F28" s="19" t="s">
        <v>17</v>
      </c>
      <c r="G28" s="25">
        <v>41279</v>
      </c>
      <c r="H28" s="19" t="s">
        <v>18</v>
      </c>
      <c r="I28" s="42"/>
      <c r="J28" s="42"/>
      <c r="K28" s="43"/>
      <c r="L28" s="44"/>
      <c r="M28" s="54"/>
    </row>
    <row r="29" customHeight="1" spans="1:13">
      <c r="A29" s="18">
        <v>27</v>
      </c>
      <c r="B29" s="19"/>
      <c r="C29" s="19"/>
      <c r="D29" s="21" t="str">
        <f>_xlfn.DISPIMG("ID_ABCDB5477F6F4A19A3DC479CBAE94E21",1)</f>
        <v>=DISPIMG("ID_ABCDB5477F6F4A19A3DC479CBAE94E21",1)</v>
      </c>
      <c r="E29" s="20">
        <v>29</v>
      </c>
      <c r="F29" s="19" t="s">
        <v>17</v>
      </c>
      <c r="G29" s="26">
        <v>43165</v>
      </c>
      <c r="H29" s="19" t="s">
        <v>18</v>
      </c>
      <c r="I29" s="42"/>
      <c r="J29" s="42"/>
      <c r="K29" s="43"/>
      <c r="L29" s="44"/>
      <c r="M29" s="54"/>
    </row>
    <row r="30" s="5" customFormat="1" customHeight="1" spans="1:13">
      <c r="A30" s="18">
        <v>28</v>
      </c>
      <c r="B30" s="19" t="s">
        <v>24</v>
      </c>
      <c r="C30" s="19" t="s">
        <v>64</v>
      </c>
      <c r="D30" s="21" t="str">
        <f>_xlfn.DISPIMG("ID_E1E7D9DF840240FE9F30CF29C49057F2",1)</f>
        <v>=DISPIMG("ID_E1E7D9DF840240FE9F30CF29C49057F2",1)</v>
      </c>
      <c r="E30" s="20" t="s">
        <v>65</v>
      </c>
      <c r="F30" s="19" t="s">
        <v>17</v>
      </c>
      <c r="G30" s="25">
        <v>41225</v>
      </c>
      <c r="H30" s="19" t="s">
        <v>18</v>
      </c>
      <c r="I30" s="45"/>
      <c r="J30" s="45"/>
      <c r="K30" s="46"/>
      <c r="L30" s="41"/>
      <c r="M30" s="53"/>
    </row>
    <row r="31" customHeight="1" spans="1:13">
      <c r="A31" s="18">
        <v>29</v>
      </c>
      <c r="B31" s="19"/>
      <c r="C31" s="19"/>
      <c r="D31" s="21" t="str">
        <f>_xlfn.DISPIMG("ID_863E9E1560FB416CA7AAB43FAEF94E8F",1)</f>
        <v>=DISPIMG("ID_863E9E1560FB416CA7AAB43FAEF94E8F",1)</v>
      </c>
      <c r="E31" s="22" t="s">
        <v>62</v>
      </c>
      <c r="F31" s="19" t="s">
        <v>17</v>
      </c>
      <c r="G31" s="25">
        <v>43731</v>
      </c>
      <c r="H31" s="19" t="s">
        <v>18</v>
      </c>
      <c r="I31" s="47"/>
      <c r="J31" s="47"/>
      <c r="K31" s="48"/>
      <c r="L31" s="49"/>
      <c r="M31" s="54"/>
    </row>
    <row r="32" customHeight="1" spans="1:13">
      <c r="A32" s="18">
        <v>30</v>
      </c>
      <c r="B32" s="19"/>
      <c r="C32" s="19"/>
      <c r="D32" s="21" t="str">
        <f>_xlfn.DISPIMG("ID_D32B58B9414B4EB2BBC8FC6A7ADA8977",1)</f>
        <v>=DISPIMG("ID_D32B58B9414B4EB2BBC8FC6A7ADA8977",1)</v>
      </c>
      <c r="E32" s="22" t="s">
        <v>62</v>
      </c>
      <c r="F32" s="19" t="s">
        <v>17</v>
      </c>
      <c r="G32" s="26">
        <v>42387</v>
      </c>
      <c r="H32" s="19" t="s">
        <v>18</v>
      </c>
      <c r="I32" s="42"/>
      <c r="J32" s="42"/>
      <c r="K32" s="43"/>
      <c r="L32" s="44"/>
      <c r="M32" s="54"/>
    </row>
    <row r="33" customHeight="1" spans="1:13">
      <c r="A33" s="18">
        <v>31</v>
      </c>
      <c r="B33" s="19" t="s">
        <v>24</v>
      </c>
      <c r="C33" s="19" t="s">
        <v>66</v>
      </c>
      <c r="D33" s="22" t="str">
        <f>_xlfn.DISPIMG("ID_2F4A7A3EEC694BB3BB595E3B7349040C",1)</f>
        <v>=DISPIMG("ID_2F4A7A3EEC694BB3BB595E3B7349040C",1)</v>
      </c>
      <c r="E33" s="55" t="s">
        <v>67</v>
      </c>
      <c r="F33" s="19" t="s">
        <v>17</v>
      </c>
      <c r="G33" s="25">
        <v>33021</v>
      </c>
      <c r="H33" s="19" t="s">
        <v>18</v>
      </c>
      <c r="I33" s="42"/>
      <c r="J33" s="42"/>
      <c r="K33" s="43"/>
      <c r="L33" s="44"/>
      <c r="M33" s="54"/>
    </row>
    <row r="34" customHeight="1" spans="1:13">
      <c r="A34" s="18">
        <v>32</v>
      </c>
      <c r="B34" s="19"/>
      <c r="C34" s="19"/>
      <c r="D34" s="21" t="str">
        <f>_xlfn.DISPIMG("ID_43E1C6305D2E4B55A93B2F074706059E",1)</f>
        <v>=DISPIMG("ID_43E1C6305D2E4B55A93B2F074706059E",1)</v>
      </c>
      <c r="E34" s="55" t="s">
        <v>67</v>
      </c>
      <c r="F34" s="19" t="s">
        <v>17</v>
      </c>
      <c r="G34" s="26">
        <v>36398</v>
      </c>
      <c r="H34" s="19" t="s">
        <v>18</v>
      </c>
      <c r="I34" s="42"/>
      <c r="J34" s="42"/>
      <c r="K34" s="43"/>
      <c r="L34" s="44"/>
      <c r="M34" s="54"/>
    </row>
    <row r="35" s="5" customFormat="1" customHeight="1" spans="1:13">
      <c r="A35" s="18">
        <v>33</v>
      </c>
      <c r="B35" s="19"/>
      <c r="C35" s="19"/>
      <c r="D35" s="21" t="str">
        <f>_xlfn.DISPIMG("ID_587AC49A23D9466CBB71FE0602B3714F",1)</f>
        <v>=DISPIMG("ID_587AC49A23D9466CBB71FE0602B3714F",1)</v>
      </c>
      <c r="E35" s="55" t="s">
        <v>67</v>
      </c>
      <c r="F35" s="19" t="s">
        <v>17</v>
      </c>
      <c r="G35" s="26">
        <v>43724</v>
      </c>
      <c r="H35" s="19" t="s">
        <v>18</v>
      </c>
      <c r="I35" s="50"/>
      <c r="J35" s="50"/>
      <c r="K35" s="46"/>
      <c r="L35" s="51"/>
      <c r="M35" s="53"/>
    </row>
    <row r="36" customHeight="1" spans="1:13">
      <c r="A36" s="18">
        <v>34</v>
      </c>
      <c r="B36" s="19" t="s">
        <v>24</v>
      </c>
      <c r="C36" s="19" t="s">
        <v>68</v>
      </c>
      <c r="D36" s="21" t="str">
        <f>_xlfn.DISPIMG("ID_DD65A24C0DE744DDBE5B6D3137659AAC",1)</f>
        <v>=DISPIMG("ID_DD65A24C0DE744DDBE5B6D3137659AAC",1)</v>
      </c>
      <c r="E36" s="22">
        <v>7</v>
      </c>
      <c r="F36" s="19" t="s">
        <v>17</v>
      </c>
      <c r="G36" s="25">
        <v>42485</v>
      </c>
      <c r="H36" s="19" t="s">
        <v>18</v>
      </c>
      <c r="I36" s="42"/>
      <c r="J36" s="42"/>
      <c r="K36" s="43"/>
      <c r="L36" s="44"/>
      <c r="M36" s="54"/>
    </row>
    <row r="37" s="5" customFormat="1" customHeight="1" spans="1:13">
      <c r="A37" s="18">
        <v>35</v>
      </c>
      <c r="B37" s="19"/>
      <c r="C37" s="19"/>
      <c r="D37" s="21" t="str">
        <f>_xlfn.DISPIMG("ID_49F5FF300B8346BEAC3B9C40A19A4A5B",1)</f>
        <v>=DISPIMG("ID_49F5FF300B8346BEAC3B9C40A19A4A5B",1)</v>
      </c>
      <c r="E37" s="22" t="s">
        <v>69</v>
      </c>
      <c r="F37" s="19" t="s">
        <v>17</v>
      </c>
      <c r="G37" s="25">
        <v>45657</v>
      </c>
      <c r="H37" s="19" t="s">
        <v>18</v>
      </c>
      <c r="I37" s="45"/>
      <c r="J37" s="39"/>
      <c r="K37" s="46"/>
      <c r="L37" s="41"/>
      <c r="M37" s="53"/>
    </row>
    <row r="38" customHeight="1" spans="1:13">
      <c r="A38" s="18">
        <v>36</v>
      </c>
      <c r="B38" s="19"/>
      <c r="C38" s="19"/>
      <c r="D38" s="22" t="str">
        <f>_xlfn.DISPIMG("ID_1D9CBA352C9B405DA5A9595539035C5A",1)</f>
        <v>=DISPIMG("ID_1D9CBA352C9B405DA5A9595539035C5A",1)</v>
      </c>
      <c r="E38" s="55" t="s">
        <v>31</v>
      </c>
      <c r="F38" s="19" t="s">
        <v>17</v>
      </c>
      <c r="G38" s="25">
        <v>43252</v>
      </c>
      <c r="H38" s="19" t="s">
        <v>18</v>
      </c>
      <c r="I38" s="42"/>
      <c r="J38" s="42"/>
      <c r="K38" s="43"/>
      <c r="L38" s="44"/>
      <c r="M38" s="54"/>
    </row>
    <row r="39" customHeight="1" spans="1:13">
      <c r="A39" s="18">
        <v>37</v>
      </c>
      <c r="B39" s="19" t="s">
        <v>70</v>
      </c>
      <c r="C39" s="19" t="s">
        <v>71</v>
      </c>
      <c r="D39" s="21" t="str">
        <f>_xlfn.DISPIMG("ID_32DDF0DEA85B4BCEAFE7D4AC665665FF",1)</f>
        <v>=DISPIMG("ID_32DDF0DEA85B4BCEAFE7D4AC665665FF",1)</v>
      </c>
      <c r="E39" s="22">
        <v>1</v>
      </c>
      <c r="F39" s="19" t="s">
        <v>17</v>
      </c>
      <c r="G39" s="25">
        <v>44684</v>
      </c>
      <c r="H39" s="19" t="s">
        <v>18</v>
      </c>
      <c r="I39" s="42"/>
      <c r="J39" s="42"/>
      <c r="K39" s="43"/>
      <c r="L39" s="44"/>
      <c r="M39" s="54"/>
    </row>
    <row r="40" customHeight="1" spans="1:13">
      <c r="A40" s="18">
        <v>38</v>
      </c>
      <c r="B40" s="19" t="s">
        <v>44</v>
      </c>
      <c r="C40" s="19" t="s">
        <v>72</v>
      </c>
      <c r="D40" s="20" t="str">
        <f>_xlfn.DISPIMG("ID_C3C63236808A442D87D99C811D05E47F",1)</f>
        <v>=DISPIMG("ID_C3C63236808A442D87D99C811D05E47F",1)</v>
      </c>
      <c r="E40" s="22" t="s">
        <v>73</v>
      </c>
      <c r="F40" s="19" t="s">
        <v>17</v>
      </c>
      <c r="G40" s="25">
        <v>41655</v>
      </c>
      <c r="H40" s="19" t="s">
        <v>18</v>
      </c>
      <c r="I40" s="42"/>
      <c r="J40" s="42"/>
      <c r="K40" s="43"/>
      <c r="L40" s="44"/>
      <c r="M40" s="54"/>
    </row>
    <row r="41" customHeight="1" spans="1:13">
      <c r="A41" s="18">
        <v>39</v>
      </c>
      <c r="B41" s="19"/>
      <c r="C41" s="19"/>
      <c r="D41" s="21" t="str">
        <f>_xlfn.DISPIMG("ID_56785A69CC3B47939DC10EC98E5B1A95",1)</f>
        <v>=DISPIMG("ID_56785A69CC3B47939DC10EC98E5B1A95",1)</v>
      </c>
      <c r="E41" s="22" t="s">
        <v>53</v>
      </c>
      <c r="F41" s="19" t="s">
        <v>17</v>
      </c>
      <c r="G41" s="26">
        <v>44663</v>
      </c>
      <c r="H41" s="19" t="s">
        <v>18</v>
      </c>
      <c r="I41" s="42"/>
      <c r="J41" s="42"/>
      <c r="K41" s="43"/>
      <c r="L41" s="44"/>
      <c r="M41" s="54"/>
    </row>
    <row r="42" customHeight="1" spans="1:13">
      <c r="A42" s="18">
        <v>40</v>
      </c>
      <c r="B42" s="19"/>
      <c r="C42" s="19"/>
      <c r="D42" s="21" t="str">
        <f>_xlfn.DISPIMG("ID_935D1E03B8EA45CCA04A554B0EA0129A",1)</f>
        <v>=DISPIMG("ID_935D1E03B8EA45CCA04A554B0EA0129A",1)</v>
      </c>
      <c r="E42" s="22" t="s">
        <v>74</v>
      </c>
      <c r="F42" s="19" t="s">
        <v>17</v>
      </c>
      <c r="G42" s="26">
        <v>43550</v>
      </c>
      <c r="H42" s="19" t="s">
        <v>18</v>
      </c>
      <c r="I42" s="42"/>
      <c r="J42" s="42"/>
      <c r="K42" s="43"/>
      <c r="L42" s="44"/>
      <c r="M42" s="54"/>
    </row>
    <row r="43" customHeight="1" spans="1:13">
      <c r="A43" s="18">
        <v>41</v>
      </c>
      <c r="B43" s="19"/>
      <c r="C43" s="19"/>
      <c r="D43" s="21" t="str">
        <f>_xlfn.DISPIMG("ID_F4F1A3E0E24642BE9E27553B4921FC2B",1)</f>
        <v>=DISPIMG("ID_F4F1A3E0E24642BE9E27553B4921FC2B",1)</v>
      </c>
      <c r="E43" s="22">
        <v>30</v>
      </c>
      <c r="F43" s="19" t="s">
        <v>17</v>
      </c>
      <c r="G43" s="26">
        <v>40199</v>
      </c>
      <c r="H43" s="19" t="s">
        <v>18</v>
      </c>
      <c r="I43" s="42"/>
      <c r="J43" s="42"/>
      <c r="K43" s="43"/>
      <c r="L43" s="44"/>
      <c r="M43" s="54"/>
    </row>
    <row r="44" customHeight="1" spans="1:13">
      <c r="A44" s="18">
        <v>42</v>
      </c>
      <c r="B44" s="19"/>
      <c r="C44" s="19"/>
      <c r="D44" s="21" t="str">
        <f>_xlfn.DISPIMG("ID_EE8B53BE13E24A0B91A9FFA60604E573",1)</f>
        <v>=DISPIMG("ID_EE8B53BE13E24A0B91A9FFA60604E573",1)</v>
      </c>
      <c r="E44" s="22" t="s">
        <v>75</v>
      </c>
      <c r="F44" s="19" t="s">
        <v>17</v>
      </c>
      <c r="G44" s="25">
        <v>42221</v>
      </c>
      <c r="H44" s="19" t="s">
        <v>18</v>
      </c>
      <c r="I44" s="47"/>
      <c r="J44" s="47"/>
      <c r="K44" s="48"/>
      <c r="L44" s="49"/>
      <c r="M44" s="54"/>
    </row>
    <row r="45" customHeight="1" spans="1:13">
      <c r="A45" s="18">
        <v>43</v>
      </c>
      <c r="B45" s="19" t="s">
        <v>49</v>
      </c>
      <c r="C45" s="19" t="s">
        <v>76</v>
      </c>
      <c r="D45" s="21" t="str">
        <f>_xlfn.DISPIMG("ID_47CE919758F8482C8E38D9CC2119E463",1)</f>
        <v>=DISPIMG("ID_47CE919758F8482C8E38D9CC2119E463",1)</v>
      </c>
      <c r="E45" s="22">
        <v>29</v>
      </c>
      <c r="F45" s="19" t="s">
        <v>17</v>
      </c>
      <c r="G45" s="25">
        <v>37725</v>
      </c>
      <c r="H45" s="19" t="s">
        <v>18</v>
      </c>
      <c r="I45" s="42"/>
      <c r="J45" s="42"/>
      <c r="K45" s="43"/>
      <c r="L45" s="44"/>
      <c r="M45" s="54"/>
    </row>
    <row r="46" customHeight="1" spans="1:13">
      <c r="A46" s="18">
        <v>44</v>
      </c>
      <c r="B46" s="19" t="s">
        <v>14</v>
      </c>
      <c r="C46" s="19" t="s">
        <v>77</v>
      </c>
      <c r="D46" s="21" t="str">
        <f>_xlfn.DISPIMG("ID_52ECA0AFB36048719189C8A4288137F8",1)</f>
        <v>=DISPIMG("ID_52ECA0AFB36048719189C8A4288137F8",1)</v>
      </c>
      <c r="E46" s="22">
        <v>19</v>
      </c>
      <c r="F46" s="19" t="s">
        <v>17</v>
      </c>
      <c r="G46" s="19" t="s">
        <v>78</v>
      </c>
      <c r="H46" s="19" t="s">
        <v>18</v>
      </c>
      <c r="I46" s="42"/>
      <c r="J46" s="42"/>
      <c r="K46" s="43"/>
      <c r="L46" s="44"/>
      <c r="M46" s="54"/>
    </row>
  </sheetData>
  <mergeCells count="9">
    <mergeCell ref="H1:L1"/>
    <mergeCell ref="A1:A2"/>
    <mergeCell ref="B1:B2"/>
    <mergeCell ref="C1:C2"/>
    <mergeCell ref="D1:D2"/>
    <mergeCell ref="E1:E2"/>
    <mergeCell ref="F1:F2"/>
    <mergeCell ref="G1:G2"/>
    <mergeCell ref="M1:M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zoomScale="70" zoomScaleNormal="70" workbookViewId="0">
      <selection activeCell="A1" sqref="A1"/>
    </sheetView>
  </sheetViews>
  <sheetFormatPr defaultColWidth="9" defaultRowHeight="14.25"/>
  <cols>
    <col min="1" max="1" width="9" style="1"/>
    <col min="2" max="2" width="24.6666666666667" style="1" customWidth="1"/>
    <col min="3" max="3" width="9" style="1"/>
    <col min="4" max="4" width="21.2166666666667" style="1" customWidth="1"/>
    <col min="5" max="5" width="14.3333333333333" style="1" customWidth="1"/>
    <col min="6" max="6" width="18.3333333333333" style="1" customWidth="1"/>
    <col min="7" max="7" width="9" style="1"/>
    <col min="8" max="8" width="14.4416666666667" style="1" customWidth="1"/>
    <col min="9" max="11" width="9" style="1"/>
    <col min="12" max="12" width="24.3333333333333" style="1" customWidth="1"/>
    <col min="13" max="13" width="9" style="1"/>
    <col min="14" max="14" width="17.1083333333333" style="1" customWidth="1"/>
    <col min="15" max="16384" width="9" style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娄冰玉</cp:lastModifiedBy>
  <dcterms:created xsi:type="dcterms:W3CDTF">2025-05-13T17:09:00Z</dcterms:created>
  <dcterms:modified xsi:type="dcterms:W3CDTF">2025-12-02T11:40:39Z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58DF4C9002DF4C75FB592E691DA52AE1_43</vt:lpwstr>
  </property>
  <property fmtid="{D5CDD505-2E9C-101B-9397-08002B2CF9AE}" pid="5" name="KSOProductBuildVer">
    <vt:lpwstr>2052-12.8.2.20327</vt:lpwstr>
  </property>
  <property fmtid="{D5CDD505-2E9C-101B-9397-08002B2CF9AE}" pid="6" name="KSOReadingLayout">
    <vt:bool>true</vt:bool>
  </property>
</Properties>
</file>